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1" i="1" l="1"/>
  <c r="J5" i="1"/>
  <c r="F6" i="1"/>
  <c r="B53" i="1"/>
  <c r="B33" i="1"/>
  <c r="C48" i="1"/>
  <c r="C45" i="1"/>
  <c r="C24" i="1"/>
  <c r="B24" i="1" s="1"/>
  <c r="C34" i="1"/>
  <c r="C27" i="1"/>
  <c r="C30" i="1"/>
  <c r="C32" i="1"/>
  <c r="B32" i="1" s="1"/>
  <c r="C20" i="1"/>
  <c r="B20" i="1" s="1"/>
  <c r="B19" i="1"/>
  <c r="B18" i="1"/>
  <c r="C17" i="1"/>
  <c r="B17" i="1" s="1"/>
  <c r="C21" i="1"/>
  <c r="B21" i="1" s="1"/>
  <c r="D48" i="1"/>
  <c r="D44" i="1"/>
  <c r="B44" i="1" s="1"/>
  <c r="D28" i="1"/>
  <c r="D34" i="1" s="1"/>
  <c r="D8" i="1"/>
  <c r="D6" i="1" s="1"/>
  <c r="J6" i="1"/>
  <c r="I6" i="1"/>
  <c r="H6" i="1"/>
  <c r="G6" i="1"/>
  <c r="E6" i="1"/>
  <c r="C6" i="1"/>
  <c r="B54" i="1"/>
  <c r="B52" i="1"/>
  <c r="B51" i="1"/>
  <c r="B50" i="1"/>
  <c r="B49" i="1"/>
  <c r="B46" i="1"/>
  <c r="B45" i="1"/>
  <c r="B43" i="1"/>
  <c r="B42" i="1"/>
  <c r="B41" i="1"/>
  <c r="B40" i="1"/>
  <c r="B39" i="1"/>
  <c r="B38" i="1"/>
  <c r="B36" i="1"/>
  <c r="B35" i="1"/>
  <c r="B31" i="1"/>
  <c r="B30" i="1"/>
  <c r="B29" i="1"/>
  <c r="B27" i="1"/>
  <c r="B26" i="1"/>
  <c r="B25" i="1"/>
  <c r="B22" i="1"/>
  <c r="B16" i="1"/>
  <c r="B15" i="1"/>
  <c r="B13" i="1"/>
  <c r="B12" i="1"/>
  <c r="B11" i="1"/>
  <c r="B10" i="1"/>
  <c r="B9" i="1"/>
  <c r="B8" i="1"/>
  <c r="B5" i="1"/>
  <c r="B48" i="1" l="1"/>
  <c r="B28" i="1"/>
  <c r="B6" i="1"/>
  <c r="B34" i="1"/>
</calcChain>
</file>

<file path=xl/sharedStrings.xml><?xml version="1.0" encoding="utf-8"?>
<sst xmlns="http://schemas.openxmlformats.org/spreadsheetml/2006/main" count="62" uniqueCount="56">
  <si>
    <t xml:space="preserve">Наименование показателя </t>
  </si>
  <si>
    <t>Всего</t>
  </si>
  <si>
    <t>Аренда</t>
  </si>
  <si>
    <t>Платные образовательные услуги</t>
  </si>
  <si>
    <t>Прочие платные услуги</t>
  </si>
  <si>
    <t>Родительская плата за услугу присмотра и ухода</t>
  </si>
  <si>
    <t>Родительская плата в оздоровительных лагерях</t>
  </si>
  <si>
    <t>Возмещение коммунальных услуг арендаторами</t>
  </si>
  <si>
    <t>Добровольные пожертвования</t>
  </si>
  <si>
    <t>Прочие поступления</t>
  </si>
  <si>
    <t>Доходы, поступившие в учреждение</t>
  </si>
  <si>
    <t>Кассовые расходы</t>
  </si>
  <si>
    <t>в том числе:</t>
  </si>
  <si>
    <t>Заработная плата и начисления на выплаты по оплате труда</t>
  </si>
  <si>
    <t>Услуги связи</t>
  </si>
  <si>
    <t>Транспортные расходы</t>
  </si>
  <si>
    <t>Коммунальные услуги</t>
  </si>
  <si>
    <t>Арендная плата за пользование имуществом</t>
  </si>
  <si>
    <t>услуги дезинфекции, дератизации, вывоз мусора</t>
  </si>
  <si>
    <t>аварийные работы, опрессовка</t>
  </si>
  <si>
    <t>текущий ремонт зданий</t>
  </si>
  <si>
    <t>обслуживание и ремонт техники, оргтехники</t>
  </si>
  <si>
    <t>Прочие работы,услуги</t>
  </si>
  <si>
    <t>оплата банковских услуг</t>
  </si>
  <si>
    <t>услуги охраны</t>
  </si>
  <si>
    <t>повышение квалификации</t>
  </si>
  <si>
    <t>оплата по договорам гражданско-правового характера</t>
  </si>
  <si>
    <t>реклама, подписка</t>
  </si>
  <si>
    <t>изготовление бланков, печатей и др.</t>
  </si>
  <si>
    <t>проведение мероприятий</t>
  </si>
  <si>
    <t>прочие договоры</t>
  </si>
  <si>
    <t>Пособия по социальной помощи населению</t>
  </si>
  <si>
    <t>Прочие расходы</t>
  </si>
  <si>
    <t>штрафы,пени</t>
  </si>
  <si>
    <t>гос.пошлина,лицензии, др.платежи</t>
  </si>
  <si>
    <t>приобретение медалей,ценных подарков,цветов</t>
  </si>
  <si>
    <t>Приобретение основных средств</t>
  </si>
  <si>
    <t>оргтехника</t>
  </si>
  <si>
    <t>мебель</t>
  </si>
  <si>
    <t>игрушки,учебные пособия</t>
  </si>
  <si>
    <t>хоз. товары</t>
  </si>
  <si>
    <t>стройматериалы</t>
  </si>
  <si>
    <t>канцтовары</t>
  </si>
  <si>
    <t>мягкий инвентарь</t>
  </si>
  <si>
    <t>медикаменты</t>
  </si>
  <si>
    <t>Приобретение материальных запасов</t>
  </si>
  <si>
    <t>Работы, услуги по содержанию имущества</t>
  </si>
  <si>
    <t>кронирование деревьев</t>
  </si>
  <si>
    <t>клининг, уборка территории</t>
  </si>
  <si>
    <t>медицинские осмотры,гигиенич.обучение</t>
  </si>
  <si>
    <t>договоры с пожарными организациями,СЭС и др.</t>
  </si>
  <si>
    <t>прачечные услуги</t>
  </si>
  <si>
    <t>продукты питания</t>
  </si>
  <si>
    <t>ФОРМА</t>
  </si>
  <si>
    <t>состава информации о расходовании внебюджетных средств по итогам финансовго года, размещеаемой образовательным учреждениями, подведомственными департаменту образования, на официальном сайте образовательного учреждения</t>
  </si>
  <si>
    <t xml:space="preserve">питание детей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</si>
</sst>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4" fontId="2" fillId="0" borderId="1" xfId="0" applyNumberFormat="1" applyFont="1" applyBorder="1"/>
    <xf numFmtId="4" fontId="1" fillId="0" borderId="1" xfId="0" applyNumberFormat="1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zoomScale="70" zoomScaleNormal="70" workbookViewId="0">
      <selection activeCell="A11" sqref="A11"/>
    </sheetView>
  </sheetViews>
  <sheetFormatPr defaultColWidth="9.109375" defaultRowHeight="15.6" x14ac:dyDescent="0.3"/>
  <cols>
    <col min="1" max="1" width="70.88671875" style="1" customWidth="1"/>
    <col min="2" max="2" width="17.44140625" style="1" customWidth="1"/>
    <col min="3" max="3" width="13" style="1" customWidth="1"/>
    <col min="4" max="4" width="20.44140625" style="1" customWidth="1"/>
    <col min="5" max="5" width="20" style="1" customWidth="1"/>
    <col min="6" max="6" width="18" style="1" customWidth="1"/>
    <col min="7" max="7" width="17.5546875" style="1" customWidth="1"/>
    <col min="8" max="8" width="20" style="1" customWidth="1"/>
    <col min="9" max="9" width="19.6640625" style="1" customWidth="1"/>
    <col min="10" max="10" width="16.109375" style="1" customWidth="1"/>
    <col min="11" max="16384" width="9.109375" style="1"/>
  </cols>
  <sheetData>
    <row r="1" spans="1:10" ht="17.399999999999999" x14ac:dyDescent="0.3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51" customHeight="1" x14ac:dyDescent="0.3">
      <c r="A2" s="11" t="s">
        <v>54</v>
      </c>
      <c r="B2" s="11"/>
      <c r="C2" s="11"/>
      <c r="D2" s="11"/>
      <c r="E2" s="11"/>
      <c r="F2" s="11"/>
      <c r="G2" s="11"/>
      <c r="H2" s="11"/>
      <c r="I2" s="11"/>
      <c r="J2" s="11"/>
    </row>
    <row r="4" spans="1:10" ht="62.4" x14ac:dyDescent="0.3">
      <c r="A4" s="12" t="s">
        <v>0</v>
      </c>
      <c r="B4" s="12" t="s">
        <v>1</v>
      </c>
      <c r="C4" s="12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3" t="s">
        <v>9</v>
      </c>
    </row>
    <row r="5" spans="1:10" x14ac:dyDescent="0.3">
      <c r="A5" s="2" t="s">
        <v>10</v>
      </c>
      <c r="B5" s="7">
        <f>C5+D5+E5+F5+G5+H5+I5+J5</f>
        <v>7845284.3499999996</v>
      </c>
      <c r="C5" s="6">
        <v>401504.28</v>
      </c>
      <c r="D5" s="6">
        <v>2173615.25</v>
      </c>
      <c r="E5" s="6">
        <v>0</v>
      </c>
      <c r="F5" s="6">
        <v>4915280.8899999997</v>
      </c>
      <c r="G5" s="6">
        <v>0</v>
      </c>
      <c r="H5" s="6">
        <v>329061.21999999997</v>
      </c>
      <c r="I5" s="6">
        <v>0</v>
      </c>
      <c r="J5" s="6">
        <f>24164.33+1658.38</f>
        <v>25822.710000000003</v>
      </c>
    </row>
    <row r="6" spans="1:10" x14ac:dyDescent="0.3">
      <c r="A6" s="2" t="s">
        <v>11</v>
      </c>
      <c r="B6" s="7">
        <f>C6+D6+E6+F6+H6+I6+J6</f>
        <v>7886022.0899999999</v>
      </c>
      <c r="C6" s="6">
        <f t="shared" ref="C6:J6" si="0">C8+C9+C10+C11+C12+C13+C22+C35+C36+C41+C46</f>
        <v>346417.39</v>
      </c>
      <c r="D6" s="6">
        <f t="shared" si="0"/>
        <v>2340424.44</v>
      </c>
      <c r="E6" s="6">
        <f t="shared" si="0"/>
        <v>0</v>
      </c>
      <c r="F6" s="6">
        <f t="shared" si="0"/>
        <v>4958974.66</v>
      </c>
      <c r="G6" s="6">
        <f t="shared" si="0"/>
        <v>0</v>
      </c>
      <c r="H6" s="6">
        <f t="shared" si="0"/>
        <v>214317.97</v>
      </c>
      <c r="I6" s="6">
        <f t="shared" si="0"/>
        <v>0</v>
      </c>
      <c r="J6" s="6">
        <f t="shared" si="0"/>
        <v>25887.63</v>
      </c>
    </row>
    <row r="7" spans="1:10" x14ac:dyDescent="0.3">
      <c r="A7" s="3" t="s">
        <v>12</v>
      </c>
      <c r="B7" s="6"/>
      <c r="C7" s="6"/>
      <c r="D7" s="6"/>
      <c r="E7" s="6"/>
      <c r="F7" s="6"/>
      <c r="G7" s="6"/>
      <c r="H7" s="6"/>
      <c r="I7" s="6"/>
      <c r="J7" s="6"/>
    </row>
    <row r="8" spans="1:10" ht="16.2" x14ac:dyDescent="0.35">
      <c r="A8" s="8" t="s">
        <v>13</v>
      </c>
      <c r="B8" s="9">
        <f t="shared" ref="B8:B13" si="1">C8+D8+E8+F8+H8+I8+J8</f>
        <v>1715833.42</v>
      </c>
      <c r="C8" s="6"/>
      <c r="D8" s="6">
        <f>1317148.65+398684.77</f>
        <v>1715833.42</v>
      </c>
      <c r="E8" s="6"/>
      <c r="F8" s="6"/>
      <c r="G8" s="6"/>
      <c r="H8" s="6"/>
      <c r="I8" s="6"/>
      <c r="J8" s="6"/>
    </row>
    <row r="9" spans="1:10" ht="16.2" x14ac:dyDescent="0.35">
      <c r="A9" s="5" t="s">
        <v>14</v>
      </c>
      <c r="B9" s="9">
        <f t="shared" si="1"/>
        <v>2703.9</v>
      </c>
      <c r="C9" s="6"/>
      <c r="D9" s="6">
        <v>2703.9</v>
      </c>
      <c r="E9" s="6"/>
      <c r="F9" s="6"/>
      <c r="G9" s="6"/>
      <c r="H9" s="6"/>
      <c r="I9" s="6"/>
      <c r="J9" s="6"/>
    </row>
    <row r="10" spans="1:10" ht="16.2" x14ac:dyDescent="0.35">
      <c r="A10" s="5" t="s">
        <v>15</v>
      </c>
      <c r="B10" s="9">
        <f t="shared" si="1"/>
        <v>32060</v>
      </c>
      <c r="C10" s="6">
        <v>310</v>
      </c>
      <c r="D10" s="6">
        <v>31750</v>
      </c>
      <c r="E10" s="6"/>
      <c r="F10" s="6"/>
      <c r="G10" s="6"/>
      <c r="H10" s="6"/>
      <c r="I10" s="6"/>
      <c r="J10" s="6"/>
    </row>
    <row r="11" spans="1:10" ht="16.2" x14ac:dyDescent="0.35">
      <c r="A11" s="5" t="s">
        <v>16</v>
      </c>
      <c r="B11" s="9">
        <f t="shared" si="1"/>
        <v>255189.81</v>
      </c>
      <c r="C11" s="6"/>
      <c r="D11" s="6">
        <v>42343.38</v>
      </c>
      <c r="E11" s="6"/>
      <c r="F11" s="6"/>
      <c r="G11" s="6"/>
      <c r="H11" s="6">
        <f>214317.97-1471.54</f>
        <v>212846.43</v>
      </c>
      <c r="I11" s="6"/>
      <c r="J11" s="6"/>
    </row>
    <row r="12" spans="1:10" ht="16.2" x14ac:dyDescent="0.35">
      <c r="A12" s="5" t="s">
        <v>17</v>
      </c>
      <c r="B12" s="9">
        <f t="shared" si="1"/>
        <v>0</v>
      </c>
      <c r="C12" s="6"/>
      <c r="D12" s="6">
        <v>0</v>
      </c>
      <c r="E12" s="6"/>
      <c r="F12" s="6"/>
      <c r="G12" s="6"/>
      <c r="H12" s="6"/>
      <c r="I12" s="6"/>
      <c r="J12" s="6"/>
    </row>
    <row r="13" spans="1:10" ht="16.2" x14ac:dyDescent="0.35">
      <c r="A13" s="5" t="s">
        <v>46</v>
      </c>
      <c r="B13" s="9">
        <f t="shared" si="1"/>
        <v>59654.22</v>
      </c>
      <c r="C13" s="6">
        <v>55215</v>
      </c>
      <c r="D13" s="6">
        <v>67.680000000000007</v>
      </c>
      <c r="E13" s="6"/>
      <c r="F13" s="6"/>
      <c r="G13" s="6"/>
      <c r="H13" s="6">
        <v>1471.54</v>
      </c>
      <c r="I13" s="6"/>
      <c r="J13" s="6">
        <v>2900</v>
      </c>
    </row>
    <row r="14" spans="1:10" x14ac:dyDescent="0.3">
      <c r="A14" s="3" t="s">
        <v>12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x14ac:dyDescent="0.3">
      <c r="A15" s="3" t="s">
        <v>18</v>
      </c>
      <c r="B15" s="6">
        <f t="shared" ref="B15:B22" si="2">C15+D15+E15+F15+H15+I15+J15</f>
        <v>1539.22</v>
      </c>
      <c r="C15" s="6"/>
      <c r="D15" s="6">
        <v>67.680000000000007</v>
      </c>
      <c r="E15" s="6"/>
      <c r="F15" s="6"/>
      <c r="G15" s="6"/>
      <c r="H15" s="6">
        <v>1471.54</v>
      </c>
      <c r="I15" s="6"/>
      <c r="J15" s="6"/>
    </row>
    <row r="16" spans="1:10" x14ac:dyDescent="0.3">
      <c r="A16" s="3" t="s">
        <v>19</v>
      </c>
      <c r="B16" s="6">
        <f t="shared" si="2"/>
        <v>0</v>
      </c>
      <c r="C16" s="6"/>
      <c r="D16" s="6"/>
      <c r="E16" s="6"/>
      <c r="F16" s="6"/>
      <c r="G16" s="6"/>
      <c r="H16" s="6"/>
      <c r="I16" s="6"/>
      <c r="J16" s="6"/>
    </row>
    <row r="17" spans="1:10" x14ac:dyDescent="0.3">
      <c r="A17" s="3" t="s">
        <v>20</v>
      </c>
      <c r="B17" s="6">
        <f t="shared" si="2"/>
        <v>12025</v>
      </c>
      <c r="C17" s="6">
        <f>9125</f>
        <v>9125</v>
      </c>
      <c r="D17" s="6"/>
      <c r="E17" s="6"/>
      <c r="F17" s="6"/>
      <c r="G17" s="6"/>
      <c r="H17" s="6"/>
      <c r="I17" s="6"/>
      <c r="J17" s="6">
        <v>2900</v>
      </c>
    </row>
    <row r="18" spans="1:10" x14ac:dyDescent="0.3">
      <c r="A18" s="3" t="s">
        <v>47</v>
      </c>
      <c r="B18" s="6">
        <f t="shared" si="2"/>
        <v>12000</v>
      </c>
      <c r="C18" s="6">
        <v>12000</v>
      </c>
      <c r="D18" s="6"/>
      <c r="E18" s="6"/>
      <c r="F18" s="6"/>
      <c r="G18" s="6"/>
      <c r="H18" s="6"/>
      <c r="I18" s="6"/>
      <c r="J18" s="6"/>
    </row>
    <row r="19" spans="1:10" x14ac:dyDescent="0.3">
      <c r="A19" s="3" t="s">
        <v>51</v>
      </c>
      <c r="B19" s="6">
        <f t="shared" si="2"/>
        <v>10000</v>
      </c>
      <c r="C19" s="6">
        <v>10000</v>
      </c>
      <c r="D19" s="6"/>
      <c r="E19" s="6"/>
      <c r="F19" s="6"/>
      <c r="G19" s="6"/>
      <c r="H19" s="6"/>
      <c r="I19" s="6"/>
      <c r="J19" s="6"/>
    </row>
    <row r="20" spans="1:10" x14ac:dyDescent="0.3">
      <c r="A20" s="3" t="s">
        <v>48</v>
      </c>
      <c r="B20" s="6">
        <f t="shared" si="2"/>
        <v>16390</v>
      </c>
      <c r="C20" s="6">
        <f>15740+650</f>
        <v>16390</v>
      </c>
      <c r="D20" s="6"/>
      <c r="E20" s="6"/>
      <c r="F20" s="6"/>
      <c r="G20" s="6"/>
      <c r="H20" s="6"/>
      <c r="I20" s="6"/>
      <c r="J20" s="6"/>
    </row>
    <row r="21" spans="1:10" x14ac:dyDescent="0.3">
      <c r="A21" s="3" t="s">
        <v>21</v>
      </c>
      <c r="B21" s="6">
        <f t="shared" si="2"/>
        <v>7700</v>
      </c>
      <c r="C21" s="6">
        <f>6200+1500</f>
        <v>7700</v>
      </c>
      <c r="D21" s="6"/>
      <c r="E21" s="6"/>
      <c r="F21" s="6"/>
      <c r="G21" s="6"/>
      <c r="H21" s="6"/>
      <c r="I21" s="6"/>
      <c r="J21" s="6"/>
    </row>
    <row r="22" spans="1:10" ht="16.2" x14ac:dyDescent="0.35">
      <c r="A22" s="5" t="s">
        <v>22</v>
      </c>
      <c r="B22" s="9">
        <f t="shared" si="2"/>
        <v>5096594.33</v>
      </c>
      <c r="C22" s="6">
        <v>156476.81</v>
      </c>
      <c r="D22" s="6">
        <v>359045.61</v>
      </c>
      <c r="E22" s="6"/>
      <c r="F22" s="6">
        <v>4579371.91</v>
      </c>
      <c r="G22" s="6"/>
      <c r="H22" s="6"/>
      <c r="I22" s="6"/>
      <c r="J22" s="6">
        <v>1700</v>
      </c>
    </row>
    <row r="23" spans="1:10" x14ac:dyDescent="0.3">
      <c r="A23" s="3" t="s">
        <v>12</v>
      </c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3">
      <c r="A24" s="3" t="s">
        <v>50</v>
      </c>
      <c r="B24" s="6">
        <f t="shared" ref="B24:B36" si="3">C24+D24+E24+F24+H24+I24+J24</f>
        <v>85248.489999999991</v>
      </c>
      <c r="C24" s="6">
        <f>1930.08+3000+20188.41+27430+30000+2700</f>
        <v>85248.489999999991</v>
      </c>
      <c r="D24" s="6"/>
      <c r="E24" s="6"/>
      <c r="F24" s="6"/>
      <c r="G24" s="6"/>
      <c r="H24" s="6"/>
      <c r="I24" s="6"/>
      <c r="J24" s="6"/>
    </row>
    <row r="25" spans="1:10" x14ac:dyDescent="0.3">
      <c r="A25" s="3" t="s">
        <v>23</v>
      </c>
      <c r="B25" s="6">
        <f t="shared" si="3"/>
        <v>0</v>
      </c>
      <c r="C25" s="6"/>
      <c r="D25" s="6"/>
      <c r="E25" s="6"/>
      <c r="F25" s="6"/>
      <c r="G25" s="6"/>
      <c r="H25" s="6"/>
      <c r="I25" s="6"/>
      <c r="J25" s="6"/>
    </row>
    <row r="26" spans="1:10" x14ac:dyDescent="0.3">
      <c r="A26" s="3" t="s">
        <v>24</v>
      </c>
      <c r="B26" s="6">
        <f t="shared" si="3"/>
        <v>0</v>
      </c>
      <c r="C26" s="6"/>
      <c r="D26" s="6"/>
      <c r="E26" s="6"/>
      <c r="F26" s="6"/>
      <c r="G26" s="6"/>
      <c r="H26" s="6"/>
      <c r="I26" s="6"/>
      <c r="J26" s="6"/>
    </row>
    <row r="27" spans="1:10" x14ac:dyDescent="0.3">
      <c r="A27" s="3" t="s">
        <v>25</v>
      </c>
      <c r="B27" s="6">
        <f t="shared" si="3"/>
        <v>9312</v>
      </c>
      <c r="C27" s="6">
        <f>600*2+2862+5250</f>
        <v>9312</v>
      </c>
      <c r="D27" s="6"/>
      <c r="E27" s="6"/>
      <c r="F27" s="6"/>
      <c r="G27" s="6"/>
      <c r="H27" s="6"/>
      <c r="I27" s="6"/>
      <c r="J27" s="6"/>
    </row>
    <row r="28" spans="1:10" x14ac:dyDescent="0.3">
      <c r="A28" s="4" t="s">
        <v>26</v>
      </c>
      <c r="B28" s="6">
        <f t="shared" si="3"/>
        <v>77203.61</v>
      </c>
      <c r="C28" s="6"/>
      <c r="D28" s="6">
        <f>21835.72+3263+45303.14+6801.75</f>
        <v>77203.61</v>
      </c>
      <c r="E28" s="6"/>
      <c r="F28" s="6"/>
      <c r="G28" s="6"/>
      <c r="H28" s="6"/>
      <c r="I28" s="6"/>
      <c r="J28" s="6"/>
    </row>
    <row r="29" spans="1:10" x14ac:dyDescent="0.3">
      <c r="A29" s="3" t="s">
        <v>27</v>
      </c>
      <c r="B29" s="6">
        <f t="shared" si="3"/>
        <v>0</v>
      </c>
      <c r="C29" s="6"/>
      <c r="D29" s="6"/>
      <c r="E29" s="6"/>
      <c r="F29" s="6"/>
      <c r="G29" s="6"/>
      <c r="H29" s="6"/>
      <c r="I29" s="6"/>
      <c r="J29" s="6"/>
    </row>
    <row r="30" spans="1:10" x14ac:dyDescent="0.3">
      <c r="A30" s="3" t="s">
        <v>28</v>
      </c>
      <c r="B30" s="6">
        <f t="shared" si="3"/>
        <v>8010</v>
      </c>
      <c r="C30" s="6">
        <f>2400+500+3000+2110</f>
        <v>8010</v>
      </c>
      <c r="D30" s="6"/>
      <c r="E30" s="6"/>
      <c r="F30" s="6"/>
      <c r="G30" s="6"/>
      <c r="H30" s="6"/>
      <c r="I30" s="6"/>
      <c r="J30" s="6"/>
    </row>
    <row r="31" spans="1:10" x14ac:dyDescent="0.3">
      <c r="A31" s="3" t="s">
        <v>29</v>
      </c>
      <c r="B31" s="6">
        <f t="shared" si="3"/>
        <v>0</v>
      </c>
      <c r="C31" s="6"/>
      <c r="D31" s="6"/>
      <c r="E31" s="6"/>
      <c r="F31" s="6"/>
      <c r="G31" s="6"/>
      <c r="H31" s="6"/>
      <c r="I31" s="6"/>
      <c r="J31" s="6"/>
    </row>
    <row r="32" spans="1:10" x14ac:dyDescent="0.3">
      <c r="A32" s="3" t="s">
        <v>49</v>
      </c>
      <c r="B32" s="6">
        <f t="shared" si="3"/>
        <v>41153.08</v>
      </c>
      <c r="C32" s="6">
        <f>414+2070+2070.02+1375+828.01*3+1656.01+2484.02</f>
        <v>12553.08</v>
      </c>
      <c r="D32" s="6">
        <v>28600</v>
      </c>
      <c r="E32" s="6"/>
      <c r="F32" s="6"/>
      <c r="G32" s="6"/>
      <c r="H32" s="6"/>
      <c r="I32" s="6"/>
      <c r="J32" s="6"/>
    </row>
    <row r="33" spans="1:10" x14ac:dyDescent="0.3">
      <c r="A33" s="3" t="s">
        <v>55</v>
      </c>
      <c r="B33" s="6">
        <f t="shared" si="3"/>
        <v>4579371.91</v>
      </c>
      <c r="C33" s="6"/>
      <c r="D33" s="6"/>
      <c r="E33" s="6"/>
      <c r="F33" s="6">
        <v>4579371.91</v>
      </c>
      <c r="G33" s="6"/>
      <c r="H33" s="6"/>
      <c r="I33" s="6"/>
      <c r="J33" s="6"/>
    </row>
    <row r="34" spans="1:10" x14ac:dyDescent="0.3">
      <c r="A34" s="3" t="s">
        <v>30</v>
      </c>
      <c r="B34" s="6">
        <f t="shared" si="3"/>
        <v>296295.24</v>
      </c>
      <c r="C34" s="6">
        <f>326.62*2+13500+2800+2900+3500+18000</f>
        <v>41353.24</v>
      </c>
      <c r="D34" s="6">
        <f>D22-D28-D32</f>
        <v>253242</v>
      </c>
      <c r="E34" s="6"/>
      <c r="F34" s="6"/>
      <c r="G34" s="6"/>
      <c r="H34" s="6"/>
      <c r="I34" s="6"/>
      <c r="J34" s="6">
        <v>1700</v>
      </c>
    </row>
    <row r="35" spans="1:10" ht="16.2" x14ac:dyDescent="0.35">
      <c r="A35" s="5" t="s">
        <v>31</v>
      </c>
      <c r="B35" s="9">
        <f t="shared" si="3"/>
        <v>0</v>
      </c>
      <c r="C35" s="6"/>
      <c r="D35" s="6"/>
      <c r="E35" s="6"/>
      <c r="F35" s="6"/>
      <c r="G35" s="6"/>
      <c r="H35" s="6"/>
      <c r="I35" s="6"/>
      <c r="J35" s="6"/>
    </row>
    <row r="36" spans="1:10" ht="16.2" x14ac:dyDescent="0.35">
      <c r="A36" s="5" t="s">
        <v>32</v>
      </c>
      <c r="B36" s="9">
        <f t="shared" si="3"/>
        <v>3034.63</v>
      </c>
      <c r="C36" s="6">
        <v>750</v>
      </c>
      <c r="D36" s="6"/>
      <c r="E36" s="6"/>
      <c r="F36" s="6"/>
      <c r="G36" s="6"/>
      <c r="H36" s="6"/>
      <c r="I36" s="6"/>
      <c r="J36" s="6">
        <v>2284.63</v>
      </c>
    </row>
    <row r="37" spans="1:10" x14ac:dyDescent="0.3">
      <c r="A37" s="3" t="s">
        <v>12</v>
      </c>
      <c r="B37" s="6"/>
      <c r="C37" s="6"/>
      <c r="D37" s="6"/>
      <c r="E37" s="6"/>
      <c r="F37" s="6"/>
      <c r="G37" s="6"/>
      <c r="H37" s="6"/>
      <c r="I37" s="6"/>
      <c r="J37" s="6"/>
    </row>
    <row r="38" spans="1:10" x14ac:dyDescent="0.3">
      <c r="A38" s="3" t="s">
        <v>33</v>
      </c>
      <c r="B38" s="6">
        <f t="shared" ref="B38:B46" si="4">C38+D38+E38+F38+H38+I38+J38</f>
        <v>2284.63</v>
      </c>
      <c r="C38" s="6"/>
      <c r="D38" s="6"/>
      <c r="E38" s="6"/>
      <c r="F38" s="6"/>
      <c r="G38" s="6"/>
      <c r="H38" s="6"/>
      <c r="I38" s="6"/>
      <c r="J38" s="6">
        <v>2284.63</v>
      </c>
    </row>
    <row r="39" spans="1:10" x14ac:dyDescent="0.3">
      <c r="A39" s="3" t="s">
        <v>34</v>
      </c>
      <c r="B39" s="6">
        <f t="shared" si="4"/>
        <v>750</v>
      </c>
      <c r="C39" s="6">
        <v>750</v>
      </c>
      <c r="D39" s="6"/>
      <c r="E39" s="6"/>
      <c r="F39" s="6"/>
      <c r="G39" s="6"/>
      <c r="H39" s="6"/>
      <c r="I39" s="6"/>
      <c r="J39" s="6"/>
    </row>
    <row r="40" spans="1:10" x14ac:dyDescent="0.3">
      <c r="A40" s="3" t="s">
        <v>35</v>
      </c>
      <c r="B40" s="6">
        <f t="shared" si="4"/>
        <v>0</v>
      </c>
      <c r="C40" s="6"/>
      <c r="D40" s="6"/>
      <c r="E40" s="6"/>
      <c r="F40" s="6"/>
      <c r="G40" s="6"/>
      <c r="H40" s="6"/>
      <c r="I40" s="6"/>
      <c r="J40" s="6"/>
    </row>
    <row r="41" spans="1:10" ht="16.2" x14ac:dyDescent="0.35">
      <c r="A41" s="5" t="s">
        <v>36</v>
      </c>
      <c r="B41" s="9">
        <f t="shared" si="4"/>
        <v>88624.41</v>
      </c>
      <c r="C41" s="6">
        <v>37164.410000000003</v>
      </c>
      <c r="D41" s="6">
        <v>51460</v>
      </c>
      <c r="E41" s="6"/>
      <c r="F41" s="6"/>
      <c r="G41" s="6"/>
      <c r="H41" s="6"/>
      <c r="I41" s="6"/>
      <c r="J41" s="6"/>
    </row>
    <row r="42" spans="1:10" x14ac:dyDescent="0.3">
      <c r="A42" s="3" t="s">
        <v>12</v>
      </c>
      <c r="B42" s="6">
        <f t="shared" si="4"/>
        <v>0</v>
      </c>
      <c r="C42" s="6"/>
      <c r="D42" s="6"/>
      <c r="E42" s="6"/>
      <c r="F42" s="6"/>
      <c r="G42" s="6"/>
      <c r="H42" s="6"/>
      <c r="I42" s="6"/>
      <c r="J42" s="6"/>
    </row>
    <row r="43" spans="1:10" x14ac:dyDescent="0.3">
      <c r="A43" s="3" t="s">
        <v>37</v>
      </c>
      <c r="B43" s="6">
        <f t="shared" si="4"/>
        <v>0</v>
      </c>
      <c r="C43" s="6"/>
      <c r="D43" s="6"/>
      <c r="E43" s="6"/>
      <c r="F43" s="6"/>
      <c r="G43" s="6"/>
      <c r="H43" s="6"/>
      <c r="I43" s="6"/>
      <c r="J43" s="6"/>
    </row>
    <row r="44" spans="1:10" x14ac:dyDescent="0.3">
      <c r="A44" s="3" t="s">
        <v>38</v>
      </c>
      <c r="B44" s="6">
        <f t="shared" si="4"/>
        <v>61960</v>
      </c>
      <c r="C44" s="6">
        <v>10500</v>
      </c>
      <c r="D44" s="6">
        <f>50950+510</f>
        <v>51460</v>
      </c>
      <c r="E44" s="6"/>
      <c r="F44" s="6"/>
      <c r="G44" s="6"/>
      <c r="H44" s="6"/>
      <c r="I44" s="6"/>
      <c r="J44" s="6"/>
    </row>
    <row r="45" spans="1:10" x14ac:dyDescent="0.3">
      <c r="A45" s="3" t="s">
        <v>39</v>
      </c>
      <c r="B45" s="6">
        <f t="shared" si="4"/>
        <v>26664.41</v>
      </c>
      <c r="C45" s="6">
        <f>13600+8288.41+4776</f>
        <v>26664.41</v>
      </c>
      <c r="D45" s="6"/>
      <c r="E45" s="6"/>
      <c r="F45" s="6"/>
      <c r="G45" s="6"/>
      <c r="H45" s="6"/>
      <c r="I45" s="6"/>
      <c r="J45" s="6"/>
    </row>
    <row r="46" spans="1:10" ht="16.2" x14ac:dyDescent="0.35">
      <c r="A46" s="5" t="s">
        <v>45</v>
      </c>
      <c r="B46" s="9">
        <f t="shared" si="4"/>
        <v>632327.37</v>
      </c>
      <c r="C46" s="6">
        <v>96501.17</v>
      </c>
      <c r="D46" s="6">
        <v>137220.45000000001</v>
      </c>
      <c r="E46" s="6"/>
      <c r="F46" s="6">
        <v>379602.75</v>
      </c>
      <c r="G46" s="6"/>
      <c r="H46" s="6"/>
      <c r="I46" s="6"/>
      <c r="J46" s="6">
        <v>19003</v>
      </c>
    </row>
    <row r="47" spans="1:10" x14ac:dyDescent="0.3">
      <c r="A47" s="3" t="s">
        <v>12</v>
      </c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3">
      <c r="A48" s="3" t="s">
        <v>40</v>
      </c>
      <c r="B48" s="6">
        <f t="shared" ref="B48:B54" si="5">C48+D48+E48+F48+H48+I48+J48</f>
        <v>234564.62000000002</v>
      </c>
      <c r="C48" s="6">
        <f>4528+1225.34+2290+1192.6+18599.9+7010.46+3008.48+3250.44+9279.57+404.25+2760.45+1677.68+12507.43+12613+3539.61+7753.96</f>
        <v>91641.170000000013</v>
      </c>
      <c r="D48" s="6">
        <f>137220.45</f>
        <v>137220.45000000001</v>
      </c>
      <c r="E48" s="6"/>
      <c r="F48" s="6"/>
      <c r="G48" s="6"/>
      <c r="H48" s="6"/>
      <c r="I48" s="6"/>
      <c r="J48" s="6">
        <v>5703</v>
      </c>
    </row>
    <row r="49" spans="1:10" x14ac:dyDescent="0.3">
      <c r="A49" s="3" t="s">
        <v>41</v>
      </c>
      <c r="B49" s="6">
        <f t="shared" si="5"/>
        <v>18160</v>
      </c>
      <c r="C49" s="6">
        <v>4860</v>
      </c>
      <c r="D49" s="6"/>
      <c r="E49" s="6"/>
      <c r="F49" s="6"/>
      <c r="G49" s="6"/>
      <c r="H49" s="6"/>
      <c r="I49" s="6"/>
      <c r="J49" s="6">
        <v>13300</v>
      </c>
    </row>
    <row r="50" spans="1:10" x14ac:dyDescent="0.3">
      <c r="A50" s="3" t="s">
        <v>42</v>
      </c>
      <c r="B50" s="6">
        <f t="shared" si="5"/>
        <v>0</v>
      </c>
      <c r="C50" s="6"/>
      <c r="D50" s="6"/>
      <c r="E50" s="6"/>
      <c r="F50" s="6"/>
      <c r="G50" s="6"/>
      <c r="H50" s="6"/>
      <c r="I50" s="6"/>
      <c r="J50" s="6"/>
    </row>
    <row r="51" spans="1:10" x14ac:dyDescent="0.3">
      <c r="A51" s="3" t="s">
        <v>43</v>
      </c>
      <c r="B51" s="6">
        <f t="shared" si="5"/>
        <v>0</v>
      </c>
      <c r="C51" s="6"/>
      <c r="D51" s="6"/>
      <c r="E51" s="6"/>
      <c r="F51" s="6"/>
      <c r="G51" s="6"/>
      <c r="H51" s="6"/>
      <c r="I51" s="6"/>
      <c r="J51" s="6"/>
    </row>
    <row r="52" spans="1:10" x14ac:dyDescent="0.3">
      <c r="A52" s="3" t="s">
        <v>39</v>
      </c>
      <c r="B52" s="6">
        <f t="shared" si="5"/>
        <v>0</v>
      </c>
      <c r="C52" s="6"/>
      <c r="D52" s="6"/>
      <c r="E52" s="6"/>
      <c r="F52" s="6"/>
      <c r="G52" s="6"/>
      <c r="H52" s="6"/>
      <c r="I52" s="6"/>
      <c r="J52" s="6"/>
    </row>
    <row r="53" spans="1:10" x14ac:dyDescent="0.3">
      <c r="A53" s="3" t="s">
        <v>52</v>
      </c>
      <c r="B53" s="6">
        <f t="shared" si="5"/>
        <v>379602.75</v>
      </c>
      <c r="C53" s="6"/>
      <c r="D53" s="6"/>
      <c r="E53" s="6"/>
      <c r="F53" s="6">
        <v>379602.75</v>
      </c>
      <c r="G53" s="6"/>
      <c r="H53" s="6"/>
      <c r="I53" s="6"/>
      <c r="J53" s="6"/>
    </row>
    <row r="54" spans="1:10" x14ac:dyDescent="0.3">
      <c r="A54" s="3" t="s">
        <v>44</v>
      </c>
      <c r="B54" s="6">
        <f t="shared" si="5"/>
        <v>0</v>
      </c>
      <c r="C54" s="6"/>
      <c r="D54" s="6"/>
      <c r="E54" s="6"/>
      <c r="F54" s="6"/>
      <c r="G54" s="6"/>
      <c r="H54" s="6"/>
      <c r="I54" s="6"/>
      <c r="J54" s="6"/>
    </row>
  </sheetData>
  <mergeCells count="2">
    <mergeCell ref="A1:J1"/>
    <mergeCell ref="A2:J2"/>
  </mergeCells>
  <pageMargins left="0.11811023622047245" right="0.11811023622047245" top="0.15748031496062992" bottom="0.15748031496062992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2017-04-14T10:47:38Z</dcterms:modified>
</cp:coreProperties>
</file>